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wner\Documents\2025 Land Analysis Reports\"/>
    </mc:Choice>
  </mc:AlternateContent>
  <xr:revisionPtr revIDLastSave="0" documentId="13_ncr:1_{1CB63072-CB60-4284-855A-461A97ABE5E7}" xr6:coauthVersionLast="47" xr6:coauthVersionMax="47" xr10:uidLastSave="{00000000-0000-0000-0000-000000000000}"/>
  <bookViews>
    <workbookView xWindow="28680" yWindow="-120" windowWidth="29040" windowHeight="15720" xr2:uid="{BF4E11CE-4F48-4617-B990-7C02CF97BFE8}"/>
  </bookViews>
  <sheets>
    <sheet name="Land Analysis" sheetId="2" r:id="rId1"/>
    <sheet name="Sheet1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" i="2" l="1"/>
  <c r="K2" i="2"/>
  <c r="Q2" i="2" s="1"/>
  <c r="R2" i="2"/>
  <c r="S2" i="2"/>
  <c r="I3" i="2"/>
  <c r="I12" i="2" s="1"/>
  <c r="K3" i="2"/>
  <c r="Q3" i="2"/>
  <c r="R3" i="2"/>
  <c r="S3" i="2"/>
  <c r="I4" i="2"/>
  <c r="K4" i="2"/>
  <c r="Q4" i="2" s="1"/>
  <c r="I5" i="2"/>
  <c r="K5" i="2"/>
  <c r="Q5" i="2"/>
  <c r="R5" i="2"/>
  <c r="S5" i="2"/>
  <c r="I6" i="2"/>
  <c r="K6" i="2"/>
  <c r="S6" i="2" s="1"/>
  <c r="R6" i="2"/>
  <c r="I7" i="2"/>
  <c r="K7" i="2"/>
  <c r="Q7" i="2"/>
  <c r="R7" i="2"/>
  <c r="S7" i="2"/>
  <c r="I8" i="2"/>
  <c r="K8" i="2"/>
  <c r="Q8" i="2"/>
  <c r="R8" i="2"/>
  <c r="S8" i="2"/>
  <c r="I9" i="2"/>
  <c r="K9" i="2"/>
  <c r="Q9" i="2" s="1"/>
  <c r="S9" i="2"/>
  <c r="D10" i="2"/>
  <c r="G10" i="2"/>
  <c r="H10" i="2"/>
  <c r="I11" i="2" s="1"/>
  <c r="J10" i="2"/>
  <c r="L10" i="2"/>
  <c r="M10" i="2"/>
  <c r="O10" i="2"/>
  <c r="P10" i="2"/>
  <c r="Q6" i="2" l="1"/>
  <c r="K10" i="2"/>
  <c r="R9" i="2"/>
  <c r="S4" i="2"/>
  <c r="R4" i="2"/>
  <c r="M12" i="2" l="1"/>
  <c r="P12" i="2"/>
  <c r="S12" i="2"/>
</calcChain>
</file>

<file path=xl/sharedStrings.xml><?xml version="1.0" encoding="utf-8"?>
<sst xmlns="http://schemas.openxmlformats.org/spreadsheetml/2006/main" count="122" uniqueCount="79">
  <si>
    <t>Parcel Number</t>
  </si>
  <si>
    <t>Street Address</t>
  </si>
  <si>
    <t>Sale Date</t>
  </si>
  <si>
    <t>Sale Price</t>
  </si>
  <si>
    <t>Instr.</t>
  </si>
  <si>
    <t>Terms of Sale</t>
  </si>
  <si>
    <t>Adj. Sale $</t>
  </si>
  <si>
    <t>Asd. when Sold</t>
  </si>
  <si>
    <t>Asd/Adj. Sale</t>
  </si>
  <si>
    <t>Cur. Appraisal</t>
  </si>
  <si>
    <t>Land Residual</t>
  </si>
  <si>
    <t>Est. Land Value</t>
  </si>
  <si>
    <t>Effec. Front</t>
  </si>
  <si>
    <t>Depth</t>
  </si>
  <si>
    <t>Net Acres</t>
  </si>
  <si>
    <t>Total Acres</t>
  </si>
  <si>
    <t>Dollars/FF</t>
  </si>
  <si>
    <t>Dollars/Acre</t>
  </si>
  <si>
    <t>Dollars/SqFt</t>
  </si>
  <si>
    <t>Actual Front</t>
  </si>
  <si>
    <t>ECF Area</t>
  </si>
  <si>
    <t>Liber/Page</t>
  </si>
  <si>
    <t>Other Parcels in Sale</t>
  </si>
  <si>
    <t>Land Table</t>
  </si>
  <si>
    <t>Gravel</t>
  </si>
  <si>
    <t>Paved</t>
  </si>
  <si>
    <t>Inspected Date</t>
  </si>
  <si>
    <t>Use Code</t>
  </si>
  <si>
    <t>Class</t>
  </si>
  <si>
    <t>Rate Group 1</t>
  </si>
  <si>
    <t>Rate Group 2</t>
  </si>
  <si>
    <t>Rate Group 3</t>
  </si>
  <si>
    <t>Site Characteristics</t>
  </si>
  <si>
    <t>Access</t>
  </si>
  <si>
    <t>Water Supply</t>
  </si>
  <si>
    <t>Sewer</t>
  </si>
  <si>
    <t>Property Restrictions</t>
  </si>
  <si>
    <t>Restriction Notes</t>
  </si>
  <si>
    <t>Waterfont View</t>
  </si>
  <si>
    <t>Waterfront</t>
  </si>
  <si>
    <t>Waterfront Name</t>
  </si>
  <si>
    <t>Waterfront Ownership</t>
  </si>
  <si>
    <t>Waterfront Influences</t>
  </si>
  <si>
    <t>Bottom Character</t>
  </si>
  <si>
    <t>003-008-025-1000</t>
  </si>
  <si>
    <t>WD</t>
  </si>
  <si>
    <t>03-ARM'S LENGTH</t>
  </si>
  <si>
    <t>4000</t>
  </si>
  <si>
    <t>L229/P988</t>
  </si>
  <si>
    <t xml:space="preserve">4000 RES LAND </t>
  </si>
  <si>
    <t>NOT INSPECTED</t>
  </si>
  <si>
    <t>402</t>
  </si>
  <si>
    <t>003-008-026-1200</t>
  </si>
  <si>
    <t>L234/P843</t>
  </si>
  <si>
    <t>003-008-027-1300</t>
  </si>
  <si>
    <t>20011 PINEWOOD RD</t>
  </si>
  <si>
    <t>LC</t>
  </si>
  <si>
    <t>L237/P5-11</t>
  </si>
  <si>
    <t>003-008-034-0120</t>
  </si>
  <si>
    <t>19844 PINEWOOD RD</t>
  </si>
  <si>
    <t>L228/P383</t>
  </si>
  <si>
    <t>003-008-034-0930</t>
  </si>
  <si>
    <t>L229/P598</t>
  </si>
  <si>
    <t>003-008-034-2220</t>
  </si>
  <si>
    <t>9422 ELMWOOD RD</t>
  </si>
  <si>
    <t>L230/P599</t>
  </si>
  <si>
    <t>003-008-035-1010</t>
  </si>
  <si>
    <t>19907 BIRCHWOOD RD</t>
  </si>
  <si>
    <t>L230/P91</t>
  </si>
  <si>
    <t>003-008-035-1430</t>
  </si>
  <si>
    <t>L234/P678</t>
  </si>
  <si>
    <t>Totals:</t>
  </si>
  <si>
    <t>Sale. Ratio =&gt;</t>
  </si>
  <si>
    <t>Average</t>
  </si>
  <si>
    <t>Std. Dev. =&gt;</t>
  </si>
  <si>
    <t>per FF=&gt;</t>
  </si>
  <si>
    <t>per Net Acre=&gt;</t>
  </si>
  <si>
    <t>per SqFt=&gt;</t>
  </si>
  <si>
    <t xml:space="preserve">2025 10 Acre Vacant Land Analysis.  The price per acre was rounded to $2,100 per acre.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</si>
</sst>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$&quot;#,##0_);[Red]\(&quot;$&quot;#,##0\)"/>
    <numFmt numFmtId="8" formatCode="&quot;$&quot;#,##0.00_);[Red]\(&quot;$&quot;#,##0.00\)"/>
    <numFmt numFmtId="164" formatCode="#0.00_);[Red]\(#0.00\)"/>
    <numFmt numFmtId="165" formatCode="mm/dd/yy"/>
    <numFmt numFmtId="166" formatCode="#,##0.0_);[Red]\(#,##0.0\)"/>
    <numFmt numFmtId="167" formatCode="#0.0_);[Red]\(#0.0\)"/>
    <numFmt numFmtId="168" formatCode="&quot;$&quot;#,##0_);[Red]\(&quot;$&quot;#,##0.00\)"/>
  </numFmts>
  <fonts count="4" x14ac:knownFonts="1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1" fillId="2" borderId="0" xfId="0" applyFont="1" applyFill="1" applyAlignment="1">
      <alignment horizontal="right"/>
    </xf>
    <xf numFmtId="0" fontId="0" fillId="0" borderId="0" xfId="0" applyAlignment="1">
      <alignment horizontal="right"/>
    </xf>
    <xf numFmtId="0" fontId="0" fillId="0" borderId="0" xfId="0" quotePrefix="1" applyAlignment="1">
      <alignment horizontal="right"/>
    </xf>
    <xf numFmtId="0" fontId="0" fillId="0" borderId="0" xfId="0" quotePrefix="1"/>
    <xf numFmtId="0" fontId="2" fillId="3" borderId="1" xfId="0" applyFont="1" applyFill="1" applyBorder="1"/>
    <xf numFmtId="0" fontId="2" fillId="3" borderId="1" xfId="0" applyFont="1" applyFill="1" applyBorder="1" applyAlignment="1">
      <alignment horizontal="right"/>
    </xf>
    <xf numFmtId="0" fontId="2" fillId="3" borderId="0" xfId="0" applyFont="1" applyFill="1"/>
    <xf numFmtId="0" fontId="2" fillId="3" borderId="0" xfId="0" applyFont="1" applyFill="1" applyAlignment="1">
      <alignment horizontal="right"/>
    </xf>
    <xf numFmtId="0" fontId="2" fillId="3" borderId="2" xfId="0" applyFont="1" applyFill="1" applyBorder="1"/>
    <xf numFmtId="0" fontId="2" fillId="3" borderId="2" xfId="0" applyFont="1" applyFill="1" applyBorder="1" applyAlignment="1">
      <alignment horizontal="right"/>
    </xf>
    <xf numFmtId="6" fontId="1" fillId="2" borderId="0" xfId="0" applyNumberFormat="1" applyFont="1" applyFill="1" applyAlignment="1">
      <alignment horizontal="center"/>
    </xf>
    <xf numFmtId="6" fontId="0" fillId="0" borderId="0" xfId="0" applyNumberFormat="1"/>
    <xf numFmtId="6" fontId="2" fillId="3" borderId="1" xfId="0" applyNumberFormat="1" applyFont="1" applyFill="1" applyBorder="1"/>
    <xf numFmtId="6" fontId="2" fillId="3" borderId="0" xfId="0" applyNumberFormat="1" applyFont="1" applyFill="1"/>
    <xf numFmtId="6" fontId="2" fillId="3" borderId="2" xfId="0" applyNumberFormat="1" applyFont="1" applyFill="1" applyBorder="1"/>
    <xf numFmtId="164" fontId="1" fillId="2" borderId="0" xfId="0" applyNumberFormat="1" applyFont="1" applyFill="1" applyAlignment="1">
      <alignment horizontal="center"/>
    </xf>
    <xf numFmtId="164" fontId="0" fillId="0" borderId="0" xfId="0" applyNumberFormat="1"/>
    <xf numFmtId="164" fontId="2" fillId="3" borderId="1" xfId="0" applyNumberFormat="1" applyFont="1" applyFill="1" applyBorder="1"/>
    <xf numFmtId="164" fontId="2" fillId="3" borderId="0" xfId="0" applyNumberFormat="1" applyFont="1" applyFill="1"/>
    <xf numFmtId="164" fontId="2" fillId="3" borderId="2" xfId="0" applyNumberFormat="1" applyFont="1" applyFill="1" applyBorder="1"/>
    <xf numFmtId="165" fontId="1" fillId="2" borderId="0" xfId="0" applyNumberFormat="1" applyFont="1" applyFill="1" applyAlignment="1">
      <alignment horizontal="center"/>
    </xf>
    <xf numFmtId="165" fontId="0" fillId="0" borderId="0" xfId="0" applyNumberFormat="1"/>
    <xf numFmtId="165" fontId="2" fillId="3" borderId="1" xfId="0" applyNumberFormat="1" applyFont="1" applyFill="1" applyBorder="1"/>
    <xf numFmtId="165" fontId="2" fillId="3" borderId="0" xfId="0" applyNumberFormat="1" applyFont="1" applyFill="1"/>
    <xf numFmtId="165" fontId="2" fillId="3" borderId="2" xfId="0" applyNumberFormat="1" applyFont="1" applyFill="1" applyBorder="1"/>
    <xf numFmtId="166" fontId="1" fillId="2" borderId="0" xfId="0" applyNumberFormat="1" applyFont="1" applyFill="1" applyAlignment="1">
      <alignment horizontal="center"/>
    </xf>
    <xf numFmtId="166" fontId="0" fillId="0" borderId="0" xfId="0" applyNumberFormat="1"/>
    <xf numFmtId="166" fontId="2" fillId="3" borderId="1" xfId="0" applyNumberFormat="1" applyFont="1" applyFill="1" applyBorder="1"/>
    <xf numFmtId="166" fontId="2" fillId="3" borderId="0" xfId="0" applyNumberFormat="1" applyFont="1" applyFill="1"/>
    <xf numFmtId="167" fontId="1" fillId="2" borderId="0" xfId="0" applyNumberFormat="1" applyFont="1" applyFill="1" applyAlignment="1">
      <alignment horizontal="center"/>
    </xf>
    <xf numFmtId="167" fontId="0" fillId="0" borderId="0" xfId="0" applyNumberFormat="1"/>
    <xf numFmtId="167" fontId="2" fillId="3" borderId="1" xfId="0" applyNumberFormat="1" applyFont="1" applyFill="1" applyBorder="1"/>
    <xf numFmtId="167" fontId="2" fillId="3" borderId="0" xfId="0" applyNumberFormat="1" applyFont="1" applyFill="1"/>
    <xf numFmtId="167" fontId="2" fillId="3" borderId="2" xfId="0" applyNumberFormat="1" applyFont="1" applyFill="1" applyBorder="1"/>
    <xf numFmtId="40" fontId="1" fillId="2" borderId="0" xfId="0" applyNumberFormat="1" applyFont="1" applyFill="1" applyAlignment="1">
      <alignment horizontal="center"/>
    </xf>
    <xf numFmtId="40" fontId="0" fillId="0" borderId="0" xfId="0" applyNumberFormat="1"/>
    <xf numFmtId="40" fontId="2" fillId="3" borderId="1" xfId="0" applyNumberFormat="1" applyFont="1" applyFill="1" applyBorder="1"/>
    <xf numFmtId="40" fontId="2" fillId="3" borderId="0" xfId="0" applyNumberFormat="1" applyFont="1" applyFill="1"/>
    <xf numFmtId="40" fontId="2" fillId="3" borderId="2" xfId="0" applyNumberFormat="1" applyFont="1" applyFill="1" applyBorder="1"/>
    <xf numFmtId="8" fontId="1" fillId="2" borderId="0" xfId="0" applyNumberFormat="1" applyFont="1" applyFill="1" applyAlignment="1">
      <alignment horizontal="center"/>
    </xf>
    <xf numFmtId="8" fontId="0" fillId="0" borderId="0" xfId="0" applyNumberFormat="1"/>
    <xf numFmtId="8" fontId="2" fillId="3" borderId="1" xfId="0" applyNumberFormat="1" applyFont="1" applyFill="1" applyBorder="1"/>
    <xf numFmtId="8" fontId="2" fillId="3" borderId="0" xfId="0" applyNumberFormat="1" applyFont="1" applyFill="1"/>
    <xf numFmtId="8" fontId="2" fillId="3" borderId="2" xfId="0" applyNumberFormat="1" applyFont="1" applyFill="1" applyBorder="1"/>
    <xf numFmtId="168" fontId="2" fillId="3" borderId="2" xfId="0" applyNumberFormat="1" applyFont="1" applyFill="1" applyBorder="1"/>
    <xf numFmtId="0" fontId="3" fillId="0" borderId="0" xfId="0" applyFont="1"/>
  </cellXfs>
  <cellStyles count="1">
    <cellStyle name="Normal" xfId="0" builtinId="0"/>
  </cellStyles>
  <dxfs count="2">
    <dxf>
      <fill>
        <patternFill>
          <bgColor rgb="FFFFFFFF"/>
        </patternFill>
      </fill>
    </dxf>
    <dxf>
      <fill>
        <patternFill>
          <bgColor rgb="FFA7E4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1CF4D1-F737-4673-A4D0-38DCE14544A1}">
  <dimension ref="A1:BL13"/>
  <sheetViews>
    <sheetView tabSelected="1" workbookViewId="0">
      <selection activeCell="B26" sqref="B26"/>
    </sheetView>
  </sheetViews>
  <sheetFormatPr defaultRowHeight="15" x14ac:dyDescent="0.25"/>
  <cols>
    <col min="1" max="1" width="30.7109375" customWidth="1"/>
    <col min="2" max="2" width="67.7109375" customWidth="1"/>
    <col min="3" max="3" width="16.7109375" style="24" customWidth="1"/>
    <col min="4" max="4" width="17.7109375" style="14" customWidth="1"/>
    <col min="5" max="5" width="8.7109375" customWidth="1"/>
    <col min="6" max="6" width="49.7109375" customWidth="1"/>
    <col min="7" max="8" width="17.7109375" style="14" customWidth="1"/>
    <col min="9" max="9" width="18.7109375" style="19" customWidth="1"/>
    <col min="10" max="10" width="17.7109375" style="14" customWidth="1"/>
    <col min="11" max="11" width="18.7109375" style="14" customWidth="1"/>
    <col min="12" max="12" width="20.7109375" style="14" customWidth="1"/>
    <col min="13" max="13" width="17.7109375" style="29" customWidth="1"/>
    <col min="14" max="14" width="10.7109375" style="33" customWidth="1"/>
    <col min="15" max="15" width="14.7109375" style="38" customWidth="1"/>
    <col min="16" max="16" width="16.7109375" style="38" customWidth="1"/>
    <col min="17" max="17" width="15.7109375" style="14" customWidth="1"/>
    <col min="18" max="18" width="17.7109375" style="14" customWidth="1"/>
    <col min="19" max="19" width="17.7109375" style="43" customWidth="1"/>
    <col min="20" max="20" width="17.7109375" style="38" customWidth="1"/>
    <col min="21" max="21" width="20.7109375" style="4" customWidth="1"/>
    <col min="22" max="22" width="20.7109375" customWidth="1"/>
    <col min="23" max="23" width="40.7109375" customWidth="1"/>
    <col min="24" max="24" width="15.7109375" customWidth="1"/>
    <col min="25" max="27" width="20.7109375" customWidth="1"/>
    <col min="28" max="28" width="13.7109375" customWidth="1"/>
    <col min="29" max="36" width="20.7109375" customWidth="1"/>
    <col min="37" max="37" width="21.7109375" customWidth="1"/>
    <col min="38" max="42" width="20.7109375" customWidth="1"/>
    <col min="43" max="43" width="21.7109375" customWidth="1"/>
    <col min="44" max="44" width="20.7109375" customWidth="1"/>
  </cols>
  <sheetData>
    <row r="1" spans="1:64" x14ac:dyDescent="0.25">
      <c r="A1" s="1" t="s">
        <v>0</v>
      </c>
      <c r="B1" s="1" t="s">
        <v>1</v>
      </c>
      <c r="C1" s="23" t="s">
        <v>2</v>
      </c>
      <c r="D1" s="13" t="s">
        <v>3</v>
      </c>
      <c r="E1" s="1" t="s">
        <v>4</v>
      </c>
      <c r="F1" s="1" t="s">
        <v>5</v>
      </c>
      <c r="G1" s="13" t="s">
        <v>6</v>
      </c>
      <c r="H1" s="13" t="s">
        <v>7</v>
      </c>
      <c r="I1" s="18" t="s">
        <v>8</v>
      </c>
      <c r="J1" s="13" t="s">
        <v>9</v>
      </c>
      <c r="K1" s="13" t="s">
        <v>10</v>
      </c>
      <c r="L1" s="13" t="s">
        <v>11</v>
      </c>
      <c r="M1" s="28" t="s">
        <v>12</v>
      </c>
      <c r="N1" s="32" t="s">
        <v>13</v>
      </c>
      <c r="O1" s="37" t="s">
        <v>14</v>
      </c>
      <c r="P1" s="37" t="s">
        <v>15</v>
      </c>
      <c r="Q1" s="13" t="s">
        <v>16</v>
      </c>
      <c r="R1" s="13" t="s">
        <v>17</v>
      </c>
      <c r="S1" s="42" t="s">
        <v>18</v>
      </c>
      <c r="T1" s="37" t="s">
        <v>19</v>
      </c>
      <c r="U1" s="3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</row>
    <row r="2" spans="1:64" x14ac:dyDescent="0.25">
      <c r="A2" t="s">
        <v>44</v>
      </c>
      <c r="C2" s="24">
        <v>44792</v>
      </c>
      <c r="D2" s="14">
        <v>12000</v>
      </c>
      <c r="E2" t="s">
        <v>45</v>
      </c>
      <c r="F2" t="s">
        <v>46</v>
      </c>
      <c r="G2" s="14">
        <v>12000</v>
      </c>
      <c r="H2" s="14">
        <v>7500</v>
      </c>
      <c r="I2" s="19">
        <f t="shared" ref="I2:I9" si="0">H2/G2*100</f>
        <v>62.5</v>
      </c>
      <c r="J2" s="14">
        <v>15000</v>
      </c>
      <c r="K2" s="14">
        <f t="shared" ref="K2:K9" si="1">G2-0</f>
        <v>12000</v>
      </c>
      <c r="L2" s="14">
        <v>15000</v>
      </c>
      <c r="M2" s="29">
        <v>0</v>
      </c>
      <c r="N2" s="33">
        <v>0</v>
      </c>
      <c r="O2" s="38">
        <v>10</v>
      </c>
      <c r="P2" s="38">
        <v>10</v>
      </c>
      <c r="Q2" s="14" t="e">
        <f t="shared" ref="Q2:Q9" si="2">K2/M2</f>
        <v>#DIV/0!</v>
      </c>
      <c r="R2" s="14">
        <f t="shared" ref="R2:R9" si="3">K2/O2</f>
        <v>1200</v>
      </c>
      <c r="S2" s="43">
        <f t="shared" ref="S2:S9" si="4">K2/O2/43560</f>
        <v>2.7548209366391185E-2</v>
      </c>
      <c r="T2" s="38">
        <v>0</v>
      </c>
      <c r="U2" s="5" t="s">
        <v>47</v>
      </c>
      <c r="V2" t="s">
        <v>48</v>
      </c>
      <c r="X2" t="s">
        <v>49</v>
      </c>
      <c r="Y2">
        <v>0</v>
      </c>
      <c r="Z2">
        <v>0</v>
      </c>
      <c r="AA2" t="s">
        <v>50</v>
      </c>
      <c r="AC2" s="6" t="s">
        <v>51</v>
      </c>
      <c r="AL2" s="2"/>
      <c r="BC2" s="2"/>
      <c r="BE2" s="2"/>
    </row>
    <row r="3" spans="1:64" x14ac:dyDescent="0.25">
      <c r="A3" t="s">
        <v>52</v>
      </c>
      <c r="C3" s="24">
        <v>45166</v>
      </c>
      <c r="D3" s="14">
        <v>25000</v>
      </c>
      <c r="E3" t="s">
        <v>45</v>
      </c>
      <c r="F3" t="s">
        <v>46</v>
      </c>
      <c r="G3" s="14">
        <v>25000</v>
      </c>
      <c r="H3" s="14">
        <v>9500</v>
      </c>
      <c r="I3" s="19">
        <f t="shared" si="0"/>
        <v>38</v>
      </c>
      <c r="J3" s="14">
        <v>19000</v>
      </c>
      <c r="K3" s="14">
        <f t="shared" si="1"/>
        <v>25000</v>
      </c>
      <c r="L3" s="14">
        <v>19000</v>
      </c>
      <c r="M3" s="29">
        <v>0</v>
      </c>
      <c r="N3" s="33">
        <v>0</v>
      </c>
      <c r="O3" s="38">
        <v>10</v>
      </c>
      <c r="P3" s="38">
        <v>10</v>
      </c>
      <c r="Q3" s="14" t="e">
        <f t="shared" si="2"/>
        <v>#DIV/0!</v>
      </c>
      <c r="R3" s="14">
        <f t="shared" si="3"/>
        <v>2500</v>
      </c>
      <c r="S3" s="43">
        <f t="shared" si="4"/>
        <v>5.73921028466483E-2</v>
      </c>
      <c r="T3" s="38">
        <v>0</v>
      </c>
      <c r="U3" s="5" t="s">
        <v>47</v>
      </c>
      <c r="V3" t="s">
        <v>53</v>
      </c>
      <c r="X3" t="s">
        <v>49</v>
      </c>
      <c r="Y3">
        <v>0</v>
      </c>
      <c r="Z3">
        <v>0</v>
      </c>
      <c r="AA3" t="s">
        <v>50</v>
      </c>
      <c r="AC3" s="6" t="s">
        <v>51</v>
      </c>
    </row>
    <row r="4" spans="1:64" x14ac:dyDescent="0.25">
      <c r="A4" t="s">
        <v>54</v>
      </c>
      <c r="B4" t="s">
        <v>55</v>
      </c>
      <c r="C4" s="24">
        <v>45341</v>
      </c>
      <c r="D4" s="14">
        <v>30000</v>
      </c>
      <c r="E4" t="s">
        <v>56</v>
      </c>
      <c r="F4" t="s">
        <v>46</v>
      </c>
      <c r="G4" s="14">
        <v>30000</v>
      </c>
      <c r="H4" s="14">
        <v>9500</v>
      </c>
      <c r="I4" s="19">
        <f t="shared" si="0"/>
        <v>31.666666666666664</v>
      </c>
      <c r="J4" s="14">
        <v>20000</v>
      </c>
      <c r="K4" s="14">
        <f t="shared" si="1"/>
        <v>30000</v>
      </c>
      <c r="L4" s="14">
        <v>20000</v>
      </c>
      <c r="M4" s="29">
        <v>0</v>
      </c>
      <c r="N4" s="33">
        <v>0</v>
      </c>
      <c r="O4" s="38">
        <v>10</v>
      </c>
      <c r="P4" s="38">
        <v>10</v>
      </c>
      <c r="Q4" s="14" t="e">
        <f t="shared" si="2"/>
        <v>#DIV/0!</v>
      </c>
      <c r="R4" s="14">
        <f t="shared" si="3"/>
        <v>3000</v>
      </c>
      <c r="S4" s="43">
        <f t="shared" si="4"/>
        <v>6.8870523415977963E-2</v>
      </c>
      <c r="T4" s="38">
        <v>0</v>
      </c>
      <c r="U4" s="5" t="s">
        <v>47</v>
      </c>
      <c r="V4" t="s">
        <v>57</v>
      </c>
      <c r="X4" t="s">
        <v>49</v>
      </c>
      <c r="Y4">
        <v>0</v>
      </c>
      <c r="Z4">
        <v>0</v>
      </c>
      <c r="AA4" t="s">
        <v>50</v>
      </c>
      <c r="AC4" s="6" t="s">
        <v>51</v>
      </c>
    </row>
    <row r="5" spans="1:64" x14ac:dyDescent="0.25">
      <c r="A5" t="s">
        <v>58</v>
      </c>
      <c r="B5" t="s">
        <v>59</v>
      </c>
      <c r="C5" s="24">
        <v>44679</v>
      </c>
      <c r="D5" s="14">
        <v>20000</v>
      </c>
      <c r="E5" t="s">
        <v>45</v>
      </c>
      <c r="F5" t="s">
        <v>46</v>
      </c>
      <c r="G5" s="14">
        <v>20000</v>
      </c>
      <c r="H5" s="14">
        <v>7500</v>
      </c>
      <c r="I5" s="19">
        <f t="shared" si="0"/>
        <v>37.5</v>
      </c>
      <c r="J5" s="14">
        <v>15000</v>
      </c>
      <c r="K5" s="14">
        <f t="shared" si="1"/>
        <v>20000</v>
      </c>
      <c r="L5" s="14">
        <v>15000</v>
      </c>
      <c r="M5" s="29">
        <v>0</v>
      </c>
      <c r="N5" s="33">
        <v>0</v>
      </c>
      <c r="O5" s="38">
        <v>10</v>
      </c>
      <c r="P5" s="38">
        <v>10</v>
      </c>
      <c r="Q5" s="14" t="e">
        <f t="shared" si="2"/>
        <v>#DIV/0!</v>
      </c>
      <c r="R5" s="14">
        <f t="shared" si="3"/>
        <v>2000</v>
      </c>
      <c r="S5" s="43">
        <f t="shared" si="4"/>
        <v>4.5913682277318638E-2</v>
      </c>
      <c r="T5" s="38">
        <v>0</v>
      </c>
      <c r="U5" s="5" t="s">
        <v>47</v>
      </c>
      <c r="V5" t="s">
        <v>60</v>
      </c>
      <c r="X5" t="s">
        <v>49</v>
      </c>
      <c r="Y5">
        <v>0</v>
      </c>
      <c r="Z5">
        <v>0</v>
      </c>
      <c r="AA5" t="s">
        <v>50</v>
      </c>
      <c r="AC5" s="6" t="s">
        <v>51</v>
      </c>
    </row>
    <row r="6" spans="1:64" x14ac:dyDescent="0.25">
      <c r="A6" t="s">
        <v>61</v>
      </c>
      <c r="C6" s="24">
        <v>44757</v>
      </c>
      <c r="D6" s="14">
        <v>24900</v>
      </c>
      <c r="E6" t="s">
        <v>45</v>
      </c>
      <c r="F6" t="s">
        <v>46</v>
      </c>
      <c r="G6" s="14">
        <v>24900</v>
      </c>
      <c r="H6" s="14">
        <v>7500</v>
      </c>
      <c r="I6" s="19">
        <f t="shared" si="0"/>
        <v>30.120481927710845</v>
      </c>
      <c r="J6" s="14">
        <v>15000</v>
      </c>
      <c r="K6" s="14">
        <f t="shared" si="1"/>
        <v>24900</v>
      </c>
      <c r="L6" s="14">
        <v>15000</v>
      </c>
      <c r="M6" s="29">
        <v>0</v>
      </c>
      <c r="N6" s="33">
        <v>0</v>
      </c>
      <c r="O6" s="38">
        <v>10</v>
      </c>
      <c r="P6" s="38">
        <v>10</v>
      </c>
      <c r="Q6" s="14" t="e">
        <f t="shared" si="2"/>
        <v>#DIV/0!</v>
      </c>
      <c r="R6" s="14">
        <f t="shared" si="3"/>
        <v>2490</v>
      </c>
      <c r="S6" s="43">
        <f t="shared" si="4"/>
        <v>5.716253443526171E-2</v>
      </c>
      <c r="T6" s="38">
        <v>0</v>
      </c>
      <c r="U6" s="5" t="s">
        <v>47</v>
      </c>
      <c r="V6" t="s">
        <v>62</v>
      </c>
      <c r="X6" t="s">
        <v>49</v>
      </c>
      <c r="Y6">
        <v>0</v>
      </c>
      <c r="Z6">
        <v>0</v>
      </c>
      <c r="AA6" t="s">
        <v>50</v>
      </c>
      <c r="AC6" s="6" t="s">
        <v>51</v>
      </c>
    </row>
    <row r="7" spans="1:64" x14ac:dyDescent="0.25">
      <c r="A7" t="s">
        <v>63</v>
      </c>
      <c r="B7" t="s">
        <v>64</v>
      </c>
      <c r="C7" s="24">
        <v>44826</v>
      </c>
      <c r="D7" s="14">
        <v>23000</v>
      </c>
      <c r="E7" t="s">
        <v>45</v>
      </c>
      <c r="F7" t="s">
        <v>46</v>
      </c>
      <c r="G7" s="14">
        <v>23000</v>
      </c>
      <c r="H7" s="14">
        <v>7500</v>
      </c>
      <c r="I7" s="19">
        <f t="shared" si="0"/>
        <v>32.608695652173914</v>
      </c>
      <c r="J7" s="14">
        <v>15000</v>
      </c>
      <c r="K7" s="14">
        <f t="shared" si="1"/>
        <v>23000</v>
      </c>
      <c r="L7" s="14">
        <v>15000</v>
      </c>
      <c r="M7" s="29">
        <v>0</v>
      </c>
      <c r="N7" s="33">
        <v>0</v>
      </c>
      <c r="O7" s="38">
        <v>10</v>
      </c>
      <c r="P7" s="38">
        <v>10</v>
      </c>
      <c r="Q7" s="14" t="e">
        <f t="shared" si="2"/>
        <v>#DIV/0!</v>
      </c>
      <c r="R7" s="14">
        <f t="shared" si="3"/>
        <v>2300</v>
      </c>
      <c r="S7" s="43">
        <f t="shared" si="4"/>
        <v>5.2800734618916434E-2</v>
      </c>
      <c r="T7" s="38">
        <v>0</v>
      </c>
      <c r="U7" s="5" t="s">
        <v>47</v>
      </c>
      <c r="V7" t="s">
        <v>65</v>
      </c>
      <c r="X7" t="s">
        <v>49</v>
      </c>
      <c r="Y7">
        <v>0</v>
      </c>
      <c r="Z7">
        <v>0</v>
      </c>
      <c r="AA7" t="s">
        <v>50</v>
      </c>
      <c r="AC7" s="6" t="s">
        <v>51</v>
      </c>
    </row>
    <row r="8" spans="1:64" x14ac:dyDescent="0.25">
      <c r="A8" t="s">
        <v>66</v>
      </c>
      <c r="B8" t="s">
        <v>67</v>
      </c>
      <c r="C8" s="24">
        <v>44796</v>
      </c>
      <c r="D8" s="14">
        <v>10000</v>
      </c>
      <c r="E8" t="s">
        <v>45</v>
      </c>
      <c r="F8" t="s">
        <v>46</v>
      </c>
      <c r="G8" s="14">
        <v>10000</v>
      </c>
      <c r="H8" s="14">
        <v>7500</v>
      </c>
      <c r="I8" s="19">
        <f t="shared" si="0"/>
        <v>75</v>
      </c>
      <c r="J8" s="14">
        <v>15000</v>
      </c>
      <c r="K8" s="14">
        <f t="shared" si="1"/>
        <v>10000</v>
      </c>
      <c r="L8" s="14">
        <v>15000</v>
      </c>
      <c r="M8" s="29">
        <v>0</v>
      </c>
      <c r="N8" s="33">
        <v>0</v>
      </c>
      <c r="O8" s="38">
        <v>10</v>
      </c>
      <c r="P8" s="38">
        <v>10</v>
      </c>
      <c r="Q8" s="14" t="e">
        <f t="shared" si="2"/>
        <v>#DIV/0!</v>
      </c>
      <c r="R8" s="14">
        <f t="shared" si="3"/>
        <v>1000</v>
      </c>
      <c r="S8" s="43">
        <f t="shared" si="4"/>
        <v>2.2956841138659319E-2</v>
      </c>
      <c r="T8" s="38">
        <v>0</v>
      </c>
      <c r="U8" s="5" t="s">
        <v>47</v>
      </c>
      <c r="V8" t="s">
        <v>68</v>
      </c>
      <c r="X8" t="s">
        <v>49</v>
      </c>
      <c r="Y8">
        <v>0</v>
      </c>
      <c r="Z8">
        <v>0</v>
      </c>
      <c r="AA8" t="s">
        <v>50</v>
      </c>
      <c r="AC8" s="6" t="s">
        <v>51</v>
      </c>
    </row>
    <row r="9" spans="1:64" ht="15.75" thickBot="1" x14ac:dyDescent="0.3">
      <c r="A9" t="s">
        <v>69</v>
      </c>
      <c r="C9" s="24">
        <v>45149</v>
      </c>
      <c r="D9" s="14">
        <v>22500</v>
      </c>
      <c r="E9" t="s">
        <v>45</v>
      </c>
      <c r="F9" t="s">
        <v>46</v>
      </c>
      <c r="G9" s="14">
        <v>22500</v>
      </c>
      <c r="H9" s="14">
        <v>9500</v>
      </c>
      <c r="I9" s="19">
        <f t="shared" si="0"/>
        <v>42.222222222222221</v>
      </c>
      <c r="J9" s="14">
        <v>19000</v>
      </c>
      <c r="K9" s="14">
        <f t="shared" si="1"/>
        <v>22500</v>
      </c>
      <c r="L9" s="14">
        <v>19000</v>
      </c>
      <c r="M9" s="29">
        <v>0</v>
      </c>
      <c r="N9" s="33">
        <v>0</v>
      </c>
      <c r="O9" s="38">
        <v>10</v>
      </c>
      <c r="P9" s="38">
        <v>10</v>
      </c>
      <c r="Q9" s="14" t="e">
        <f t="shared" si="2"/>
        <v>#DIV/0!</v>
      </c>
      <c r="R9" s="14">
        <f t="shared" si="3"/>
        <v>2250</v>
      </c>
      <c r="S9" s="43">
        <f t="shared" si="4"/>
        <v>5.1652892561983473E-2</v>
      </c>
      <c r="T9" s="38">
        <v>0</v>
      </c>
      <c r="U9" s="5" t="s">
        <v>47</v>
      </c>
      <c r="V9" t="s">
        <v>70</v>
      </c>
      <c r="X9" t="s">
        <v>49</v>
      </c>
      <c r="Y9">
        <v>0</v>
      </c>
      <c r="Z9">
        <v>0</v>
      </c>
      <c r="AA9" t="s">
        <v>50</v>
      </c>
      <c r="AC9" s="6" t="s">
        <v>51</v>
      </c>
    </row>
    <row r="10" spans="1:64" ht="15.75" thickTop="1" x14ac:dyDescent="0.25">
      <c r="A10" s="7"/>
      <c r="B10" s="7"/>
      <c r="C10" s="25" t="s">
        <v>71</v>
      </c>
      <c r="D10" s="15">
        <f>+SUM(D2:D9)</f>
        <v>167400</v>
      </c>
      <c r="E10" s="7"/>
      <c r="F10" s="7"/>
      <c r="G10" s="15">
        <f>+SUM(G2:G9)</f>
        <v>167400</v>
      </c>
      <c r="H10" s="15">
        <f>+SUM(H2:H9)</f>
        <v>66000</v>
      </c>
      <c r="I10" s="20"/>
      <c r="J10" s="15">
        <f>+SUM(J2:J9)</f>
        <v>133000</v>
      </c>
      <c r="K10" s="15">
        <f>+SUM(K2:K9)</f>
        <v>167400</v>
      </c>
      <c r="L10" s="15">
        <f>+SUM(L2:L9)</f>
        <v>133000</v>
      </c>
      <c r="M10" s="30">
        <f>+SUM(M2:M9)</f>
        <v>0</v>
      </c>
      <c r="N10" s="34"/>
      <c r="O10" s="39">
        <f>+SUM(O2:O9)</f>
        <v>80</v>
      </c>
      <c r="P10" s="39">
        <f>+SUM(P2:P9)</f>
        <v>80</v>
      </c>
      <c r="Q10" s="15"/>
      <c r="R10" s="15"/>
      <c r="S10" s="44"/>
      <c r="T10" s="39"/>
      <c r="U10" s="8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</row>
    <row r="11" spans="1:64" x14ac:dyDescent="0.25">
      <c r="A11" s="9"/>
      <c r="B11" s="9"/>
      <c r="C11" s="26"/>
      <c r="D11" s="16"/>
      <c r="E11" s="9"/>
      <c r="F11" s="9"/>
      <c r="G11" s="16"/>
      <c r="H11" s="16" t="s">
        <v>72</v>
      </c>
      <c r="I11" s="21">
        <f>H10/G10*100</f>
        <v>39.426523297491038</v>
      </c>
      <c r="J11" s="16"/>
      <c r="K11" s="16"/>
      <c r="L11" s="16" t="s">
        <v>73</v>
      </c>
      <c r="M11" s="31"/>
      <c r="N11" s="35"/>
      <c r="O11" s="40" t="s">
        <v>73</v>
      </c>
      <c r="P11" s="40"/>
      <c r="Q11" s="16"/>
      <c r="R11" s="16" t="s">
        <v>73</v>
      </c>
      <c r="S11" s="45"/>
      <c r="T11" s="40"/>
      <c r="U11" s="10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</row>
    <row r="12" spans="1:64" x14ac:dyDescent="0.25">
      <c r="A12" s="11"/>
      <c r="B12" s="11"/>
      <c r="C12" s="27"/>
      <c r="D12" s="17"/>
      <c r="E12" s="11"/>
      <c r="F12" s="11"/>
      <c r="G12" s="17"/>
      <c r="H12" s="17" t="s">
        <v>74</v>
      </c>
      <c r="I12" s="22">
        <f>STDEV(I2:I9)</f>
        <v>16.294018362067181</v>
      </c>
      <c r="J12" s="17"/>
      <c r="K12" s="17"/>
      <c r="L12" s="17" t="s">
        <v>75</v>
      </c>
      <c r="M12" s="47" t="e">
        <f>K10/M10</f>
        <v>#DIV/0!</v>
      </c>
      <c r="N12" s="36"/>
      <c r="O12" s="41" t="s">
        <v>76</v>
      </c>
      <c r="P12" s="41">
        <f>K10/O10</f>
        <v>2092.5</v>
      </c>
      <c r="Q12" s="17"/>
      <c r="R12" s="17" t="s">
        <v>77</v>
      </c>
      <c r="S12" s="46">
        <f>K10/O10/43560</f>
        <v>4.8037190082644628E-2</v>
      </c>
      <c r="T12" s="41"/>
      <c r="U12" s="12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</row>
    <row r="13" spans="1:64" x14ac:dyDescent="0.25">
      <c r="A13" s="48" t="s">
        <v>78</v>
      </c>
      <c r="B13" s="48"/>
    </row>
  </sheetData>
  <conditionalFormatting sqref="A2:AR9">
    <cfRule type="expression" dxfId="1" priority="1" stopIfTrue="1">
      <formula>MOD(ROW(),4)&gt;1</formula>
    </cfRule>
    <cfRule type="expression" dxfId="0" priority="2" stopIfTrue="1">
      <formula>MOD(ROW(),4)&lt;2</formula>
    </cfRule>
  </conditionalFormatting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4F109B-C35D-4520-A6FF-BD78DEC3E508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Land Analysis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dcterms:created xsi:type="dcterms:W3CDTF">2025-02-02T00:13:40Z</dcterms:created>
  <dcterms:modified xsi:type="dcterms:W3CDTF">2025-02-04T21:40:51Z</dcterms:modified>
</cp:coreProperties>
</file>